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ardat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<sst xmlns="http://schemas.openxmlformats.org/spreadsheetml/2006/main" count="41" uniqueCount="41">
  <si>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</si>
  <si>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</si>
  <si>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</si>
  <si>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</si>
  <si>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</si>
  <si>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</si>
  <si>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</si>
  <si>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</si>
  <si>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</si>
  <si>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</si>
  <si>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</si>
  <si>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Decembre</t>
  </si>
  <si>
    <t>Mois</t>
  </si>
  <si>
    <t>n° mois</t>
  </si>
  <si>
    <t>nb jour</t>
  </si>
  <si>
    <t>nb jour anné bisextile</t>
  </si>
  <si>
    <t>total jour</t>
  </si>
  <si>
    <t>JOUR</t>
  </si>
  <si>
    <t>MOIS</t>
  </si>
  <si>
    <t>ANNEES</t>
  </si>
  <si>
    <t>HEURE</t>
  </si>
  <si>
    <t>MINUTE</t>
  </si>
  <si>
    <t>BISEXTILE</t>
  </si>
  <si>
    <t>first part</t>
  </si>
  <si>
    <t>second part</t>
  </si>
  <si>
    <t>second part bis</t>
  </si>
  <si>
    <t>(decimal) lastpart</t>
  </si>
  <si>
    <t>Stardate 0 :</t>
  </si>
  <si>
    <t>STARDATE</t>
  </si>
  <si>
    <t>NE PAS SUPPRIMER OU MODIFIER CETTE PAGE</t>
  </si>
  <si>
    <t>CALCUL DE LA DATE STELLAIRE</t>
  </si>
  <si>
    <t>vortex</t>
  </si>
  <si>
    <t>vidian</t>
  </si>
  <si>
    <t>kazon</t>
  </si>
  <si>
    <t>nébuleuse</t>
  </si>
  <si>
    <t>combat shuttl</t>
  </si>
  <si>
    <t>station tente interception</t>
  </si>
  <si>
    <t>contact avec station vidian</t>
  </si>
  <si>
    <t>interception par la station vidian (détruite)</t>
  </si>
  <si>
    <t>2eme scenar</t>
  </si>
  <si>
    <t>départ terre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</si>
</sst>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00"/>
  </numFmts>
  <fonts count="6">
    <font>
      <sz val="10"/>
      <name val="Arial"/>
      <family val="0"/>
    </font>
    <font>
      <sz val="10"/>
      <color indexed="13"/>
      <name val="Arial"/>
      <family val="2"/>
    </font>
    <font>
      <b/>
      <sz val="10"/>
      <color indexed="48"/>
      <name val="FederationBold"/>
      <family val="0"/>
    </font>
    <font>
      <b/>
      <sz val="10"/>
      <color indexed="44"/>
      <name val="FederationBold"/>
      <family val="0"/>
    </font>
    <font>
      <b/>
      <sz val="9"/>
      <color indexed="44"/>
      <name val="Final Frontier"/>
      <family val="2"/>
    </font>
    <font>
      <b/>
      <sz val="9"/>
      <color indexed="48"/>
      <name val="Final Frontie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66675</xdr:rowOff>
    </xdr:from>
    <xdr:to>
      <xdr:col>0</xdr:col>
      <xdr:colOff>609600</xdr:colOff>
      <xdr:row>26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609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95250</xdr:rowOff>
    </xdr:from>
    <xdr:to>
      <xdr:col>13</xdr:col>
      <xdr:colOff>742950</xdr:colOff>
      <xdr:row>17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0"/>
          <a:ext cx="7315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36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609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28575</xdr:rowOff>
    </xdr:from>
    <xdr:to>
      <xdr:col>13</xdr:col>
      <xdr:colOff>733425</xdr:colOff>
      <xdr:row>41</xdr:row>
      <xdr:rowOff>57150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857875"/>
          <a:ext cx="7315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76200</xdr:rowOff>
    </xdr:from>
    <xdr:to>
      <xdr:col>0</xdr:col>
      <xdr:colOff>619125</xdr:colOff>
      <xdr:row>10</xdr:row>
      <xdr:rowOff>123825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6096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tabSelected="1" zoomScale="150" zoomScaleNormal="150" workbookViewId="0" topLeftCell="B11">
      <selection activeCell="G22" sqref="G22"/>
    </sheetView>
  </sheetViews>
  <sheetFormatPr defaultColWidth="11.421875" defaultRowHeight="12.75"/>
  <cols>
    <col min="1" max="1" width="11.421875" style="5" customWidth="1"/>
    <col min="2" max="6" width="11.421875" style="4" customWidth="1"/>
    <col min="7" max="7" width="11.421875" style="9" customWidth="1"/>
    <col min="8" max="8" width="18.7109375" style="4" customWidth="1"/>
    <col min="9" max="9" width="0" style="5" hidden="1" customWidth="1"/>
    <col min="10" max="12" width="0" style="6" hidden="1" customWidth="1"/>
    <col min="13" max="13" width="0" style="5" hidden="1" customWidth="1"/>
    <col min="14" max="16384" width="11.421875" style="5" customWidth="1"/>
  </cols>
  <sheetData>
    <row r="1" spans="9:10" ht="12.75" hidden="1">
      <c r="I1" s="5" t="s">
        <v>27</v>
      </c>
      <c r="J1" s="6">
        <v>2323</v>
      </c>
    </row>
    <row r="2" ht="12.75"/>
    <row r="3" ht="12.75"/>
    <row r="4" ht="12.75"/>
    <row r="5" ht="12.75"/>
    <row r="6" ht="12.75"/>
    <row r="7" ht="12.75"/>
    <row r="8" ht="12.75"/>
    <row r="9" ht="12.75">
      <c r="C9" s="5"/>
    </row>
    <row r="10" ht="12.75"/>
    <row r="11" ht="12.75">
      <c r="C11" s="3" t="s">
        <v>30</v>
      </c>
    </row>
    <row r="12" ht="12.75">
      <c r="C12" s="5"/>
    </row>
    <row r="13" ht="12.75"/>
    <row r="14" ht="12.75"/>
    <row r="15" ht="12.75"/>
    <row r="16" ht="12.75"/>
    <row r="17" ht="12.75"/>
    <row r="18" ht="12.75"/>
    <row r="19" spans="2:13" ht="12.75">
      <c r="B19" s="7" t="s">
        <v>17</v>
      </c>
      <c r="C19" s="7" t="s">
        <v>18</v>
      </c>
      <c r="D19" s="7" t="s">
        <v>19</v>
      </c>
      <c r="E19" s="7" t="s">
        <v>20</v>
      </c>
      <c r="F19" s="7" t="s">
        <v>21</v>
      </c>
      <c r="G19" s="10"/>
      <c r="H19" s="7" t="s">
        <v>28</v>
      </c>
      <c r="I19" s="5" t="s">
        <v>22</v>
      </c>
      <c r="J19" s="6" t="s">
        <v>23</v>
      </c>
      <c r="K19" s="6" t="s">
        <v>24</v>
      </c>
      <c r="L19" s="6" t="s">
        <v>25</v>
      </c>
      <c r="M19" s="8" t="s">
        <v>26</v>
      </c>
    </row>
    <row r="20" spans="2:13" ht="12.75">
      <c r="B20" s="4">
        <v>9</v>
      </c>
      <c r="C20" s="4">
        <v>3</v>
      </c>
      <c r="D20" s="4">
        <v>2373</v>
      </c>
      <c r="E20" s="4">
        <v>22</v>
      </c>
      <c r="F20" s="4">
        <v>0</v>
      </c>
      <c r="G20" s="9" t="s">
        <v>39</v>
      </c>
      <c r="H20" s="7" t="str">
        <f>J20&amp;K20&amp;L20&amp;"."&amp;M20</f>
        <v>50183.9</v>
      </c>
      <c r="I20" s="5" t="b">
        <f>IF(INT(D20/4)=D20/4,IF(INT(D20/100)=D20/100,IF(INT(D20/1000)=D20/1000,TRUE,FALSE),TRUE),FALSE)</f>
        <v>0</v>
      </c>
      <c r="J20" s="6">
        <f>D20-$J$1</f>
        <v>50</v>
      </c>
      <c r="K20" s="6">
        <f>IF(L20&lt;10,"00",IF(L20&lt;100,"0",""))</f>
      </c>
      <c r="L20" s="6">
        <f>INT((VLOOKUP(C20,data!$B$3:$H$14,IF(I20=FALSE,6,7))+B20-1)*1000/(IF(I20=FALSE,365,366)))</f>
        <v>183</v>
      </c>
      <c r="M20" s="5">
        <f>INT((E20*60+F20)/144)</f>
        <v>9</v>
      </c>
    </row>
    <row r="21" spans="2:13" ht="12.75">
      <c r="B21" s="4">
        <v>16</v>
      </c>
      <c r="C21" s="4">
        <v>2</v>
      </c>
      <c r="D21" s="4">
        <v>2373</v>
      </c>
      <c r="E21" s="4">
        <v>10</v>
      </c>
      <c r="F21" s="4">
        <v>30</v>
      </c>
      <c r="G21" s="9" t="s">
        <v>40</v>
      </c>
      <c r="H21" s="7" t="str">
        <f aca="true" t="shared" si="0" ref="H21:H30">J21&amp;K21&amp;L21&amp;"."&amp;M21</f>
        <v>50126.4</v>
      </c>
      <c r="I21" s="5" t="b">
        <f aca="true" t="shared" si="1" ref="I21:I30">IF(INT(D21/4)=D21/4,IF(INT(D21/100)=D21/100,IF(INT(D21/1000)=D21/1000,TRUE,FALSE),TRUE),FALSE)</f>
        <v>0</v>
      </c>
      <c r="J21" s="6">
        <f aca="true" t="shared" si="2" ref="J21:J30">D21-$J$1</f>
        <v>50</v>
      </c>
      <c r="K21" s="6">
        <f aca="true" t="shared" si="3" ref="K21:K36">IF(L21&lt;10,"00",IF(L21&lt;100,"0",""))</f>
      </c>
      <c r="L21" s="6">
        <f>INT((VLOOKUP(C21,data!$B$3:$H$14,IF(I21=FALSE,6,7))+B21-1)*1000/(IF(I21=FALSE,365,366)))</f>
        <v>126</v>
      </c>
      <c r="M21" s="5">
        <f aca="true" t="shared" si="4" ref="M21:M30">INT((E21*60+F21)/144)</f>
        <v>4</v>
      </c>
    </row>
    <row r="22" spans="2:13" ht="12.75">
      <c r="B22" s="4">
        <v>6</v>
      </c>
      <c r="C22" s="4">
        <v>12</v>
      </c>
      <c r="D22" s="4">
        <v>2373</v>
      </c>
      <c r="E22" s="4">
        <v>10</v>
      </c>
      <c r="F22" s="4">
        <v>30</v>
      </c>
      <c r="H22" s="7" t="str">
        <f t="shared" si="0"/>
        <v>50928.4</v>
      </c>
      <c r="I22" s="5" t="b">
        <f t="shared" si="1"/>
        <v>0</v>
      </c>
      <c r="J22" s="6">
        <f t="shared" si="2"/>
        <v>50</v>
      </c>
      <c r="K22" s="6">
        <f t="shared" si="3"/>
      </c>
      <c r="L22" s="6">
        <f>INT((VLOOKUP(C22,data!$B$3:$H$14,IF(I22=FALSE,6,7))+B22-1)*1000/(IF(I22=FALSE,365,366)))</f>
        <v>928</v>
      </c>
      <c r="M22" s="5">
        <f t="shared" si="4"/>
        <v>4</v>
      </c>
    </row>
    <row r="23" spans="2:13" ht="12.75">
      <c r="B23" s="4">
        <v>20</v>
      </c>
      <c r="C23" s="4">
        <v>12</v>
      </c>
      <c r="D23" s="4">
        <v>2373</v>
      </c>
      <c r="E23" s="4">
        <v>18</v>
      </c>
      <c r="F23" s="4">
        <v>11</v>
      </c>
      <c r="G23" s="9" t="s">
        <v>32</v>
      </c>
      <c r="H23" s="7" t="str">
        <f t="shared" si="0"/>
        <v>50967.7</v>
      </c>
      <c r="I23" s="5" t="b">
        <f t="shared" si="1"/>
        <v>0</v>
      </c>
      <c r="J23" s="6">
        <f t="shared" si="2"/>
        <v>50</v>
      </c>
      <c r="K23" s="6">
        <f t="shared" si="3"/>
      </c>
      <c r="L23" s="6">
        <f>INT((VLOOKUP(C23,data!$B$3:$H$14,IF(I23=FALSE,6,7))+B23-1)*1000/(IF(I23=FALSE,365,366)))</f>
        <v>967</v>
      </c>
      <c r="M23" s="5">
        <f t="shared" si="4"/>
        <v>7</v>
      </c>
    </row>
    <row r="24" spans="2:13" ht="12.75">
      <c r="B24" s="4">
        <v>21</v>
      </c>
      <c r="C24" s="4">
        <v>12</v>
      </c>
      <c r="D24" s="4">
        <v>2373</v>
      </c>
      <c r="E24" s="4">
        <v>3</v>
      </c>
      <c r="F24" s="4">
        <v>20</v>
      </c>
      <c r="G24" s="9" t="s">
        <v>33</v>
      </c>
      <c r="H24" s="7" t="str">
        <f t="shared" si="0"/>
        <v>50969.1</v>
      </c>
      <c r="I24" s="5" t="b">
        <f t="shared" si="1"/>
        <v>0</v>
      </c>
      <c r="J24" s="6">
        <f t="shared" si="2"/>
        <v>50</v>
      </c>
      <c r="K24" s="6">
        <f t="shared" si="3"/>
      </c>
      <c r="L24" s="6">
        <f>INT((VLOOKUP(C24,data!$B$3:$H$14,IF(I24=FALSE,6,7))+B24-1)*1000/(IF(I24=FALSE,365,366)))</f>
        <v>969</v>
      </c>
      <c r="M24" s="5">
        <f t="shared" si="4"/>
        <v>1</v>
      </c>
    </row>
    <row r="25" spans="2:13" ht="12.75">
      <c r="B25" s="4">
        <v>22</v>
      </c>
      <c r="C25" s="4">
        <v>12</v>
      </c>
      <c r="D25" s="4">
        <v>2373</v>
      </c>
      <c r="E25" s="4">
        <v>3</v>
      </c>
      <c r="F25" s="4">
        <v>45</v>
      </c>
      <c r="G25" s="9" t="s">
        <v>31</v>
      </c>
      <c r="H25" s="7" t="str">
        <f t="shared" si="0"/>
        <v>50972.1</v>
      </c>
      <c r="I25" s="5" t="b">
        <f t="shared" si="1"/>
        <v>0</v>
      </c>
      <c r="J25" s="6">
        <f t="shared" si="2"/>
        <v>50</v>
      </c>
      <c r="K25" s="6">
        <f t="shared" si="3"/>
      </c>
      <c r="L25" s="6">
        <f>INT((VLOOKUP(C25,data!$B$3:$H$14,IF(I25=FALSE,6,7))+B25-1)*1000/(IF(I25=FALSE,365,366)))</f>
        <v>972</v>
      </c>
      <c r="M25" s="5">
        <f t="shared" si="4"/>
        <v>1</v>
      </c>
    </row>
    <row r="26" spans="2:13" ht="12.75">
      <c r="B26" s="4">
        <v>22</v>
      </c>
      <c r="C26" s="4">
        <v>12</v>
      </c>
      <c r="D26" s="4">
        <v>2373</v>
      </c>
      <c r="E26" s="4">
        <v>7</v>
      </c>
      <c r="F26" s="4">
        <v>15</v>
      </c>
      <c r="G26" s="9" t="s">
        <v>34</v>
      </c>
      <c r="H26" s="7" t="str">
        <f t="shared" si="0"/>
        <v>50972.3</v>
      </c>
      <c r="I26" s="5" t="b">
        <f t="shared" si="1"/>
        <v>0</v>
      </c>
      <c r="J26" s="6">
        <f t="shared" si="2"/>
        <v>50</v>
      </c>
      <c r="K26" s="6">
        <f t="shared" si="3"/>
      </c>
      <c r="L26" s="6">
        <f>INT((VLOOKUP(C26,data!$B$3:$H$14,IF(I26=FALSE,6,7))+B26-1)*1000/(IF(I26=FALSE,365,366)))</f>
        <v>972</v>
      </c>
      <c r="M26" s="5">
        <f t="shared" si="4"/>
        <v>3</v>
      </c>
    </row>
    <row r="27" spans="2:13" ht="12.75">
      <c r="B27" s="4">
        <v>22</v>
      </c>
      <c r="C27" s="4">
        <v>12</v>
      </c>
      <c r="D27" s="4">
        <v>2373</v>
      </c>
      <c r="E27" s="4">
        <v>12</v>
      </c>
      <c r="F27" s="4">
        <v>35</v>
      </c>
      <c r="G27" s="9" t="s">
        <v>37</v>
      </c>
      <c r="H27" s="7" t="str">
        <f t="shared" si="0"/>
        <v>50972.5</v>
      </c>
      <c r="I27" s="5" t="b">
        <f t="shared" si="1"/>
        <v>0</v>
      </c>
      <c r="J27" s="6">
        <f t="shared" si="2"/>
        <v>50</v>
      </c>
      <c r="K27" s="6">
        <f t="shared" si="3"/>
      </c>
      <c r="L27" s="6">
        <f>INT((VLOOKUP(C27,data!$B$3:$H$14,IF(I27=FALSE,6,7))+B27-1)*1000/(IF(I27=FALSE,365,366)))</f>
        <v>972</v>
      </c>
      <c r="M27" s="5">
        <f t="shared" si="4"/>
        <v>5</v>
      </c>
    </row>
    <row r="28" spans="2:13" ht="12.75">
      <c r="B28" s="4">
        <v>23</v>
      </c>
      <c r="C28" s="4">
        <v>12</v>
      </c>
      <c r="D28" s="4">
        <v>2373</v>
      </c>
      <c r="E28" s="4">
        <v>2</v>
      </c>
      <c r="F28" s="4">
        <v>20</v>
      </c>
      <c r="G28" s="9" t="s">
        <v>35</v>
      </c>
      <c r="H28" s="7" t="str">
        <f t="shared" si="0"/>
        <v>50975.0</v>
      </c>
      <c r="I28" s="5" t="b">
        <f t="shared" si="1"/>
        <v>0</v>
      </c>
      <c r="J28" s="6">
        <f t="shared" si="2"/>
        <v>50</v>
      </c>
      <c r="K28" s="6">
        <f t="shared" si="3"/>
      </c>
      <c r="L28" s="6">
        <f>INT((VLOOKUP(C28,data!$B$3:$H$14,IF(I28=FALSE,6,7))+B28-1)*1000/(IF(I28=FALSE,365,366)))</f>
        <v>975</v>
      </c>
      <c r="M28" s="5">
        <f t="shared" si="4"/>
        <v>0</v>
      </c>
    </row>
    <row r="29" spans="2:13" ht="12.75">
      <c r="B29" s="4">
        <v>23</v>
      </c>
      <c r="C29" s="4">
        <v>12</v>
      </c>
      <c r="D29" s="4">
        <v>2373</v>
      </c>
      <c r="E29" s="4">
        <v>13</v>
      </c>
      <c r="F29" s="4">
        <v>46</v>
      </c>
      <c r="G29" s="9" t="s">
        <v>36</v>
      </c>
      <c r="H29" s="7" t="str">
        <f t="shared" si="0"/>
        <v>50975.5</v>
      </c>
      <c r="I29" s="5" t="b">
        <f t="shared" si="1"/>
        <v>0</v>
      </c>
      <c r="J29" s="6">
        <f t="shared" si="2"/>
        <v>50</v>
      </c>
      <c r="K29" s="6">
        <f t="shared" si="3"/>
      </c>
      <c r="L29" s="6">
        <f>INT((VLOOKUP(C29,data!$B$3:$H$14,IF(I29=FALSE,6,7))+B29-1)*1000/(IF(I29=FALSE,365,366)))</f>
        <v>975</v>
      </c>
      <c r="M29" s="5">
        <f t="shared" si="4"/>
        <v>5</v>
      </c>
    </row>
    <row r="30" spans="2:13" ht="12.75">
      <c r="B30" s="4">
        <v>23</v>
      </c>
      <c r="C30" s="4">
        <v>12</v>
      </c>
      <c r="D30" s="4">
        <v>2373</v>
      </c>
      <c r="E30" s="4">
        <v>15</v>
      </c>
      <c r="F30" s="4">
        <v>55</v>
      </c>
      <c r="G30" s="9" t="s">
        <v>38</v>
      </c>
      <c r="H30" s="7" t="str">
        <f t="shared" si="0"/>
        <v>50975.6</v>
      </c>
      <c r="I30" s="5" t="b">
        <f t="shared" si="1"/>
        <v>0</v>
      </c>
      <c r="J30" s="6">
        <f t="shared" si="2"/>
        <v>50</v>
      </c>
      <c r="K30" s="6">
        <f t="shared" si="3"/>
      </c>
      <c r="L30" s="6">
        <f>INT((VLOOKUP(C30,data!$B$3:$H$14,IF(I30=FALSE,6,7))+B30-1)*1000/(IF(I30=FALSE,365,366)))</f>
        <v>975</v>
      </c>
      <c r="M30" s="5">
        <f t="shared" si="4"/>
        <v>6</v>
      </c>
    </row>
    <row r="31" spans="2:13" ht="12.75">
      <c r="B31" s="4">
        <v>1</v>
      </c>
      <c r="C31" s="4">
        <v>1</v>
      </c>
      <c r="D31" s="4">
        <v>2380</v>
      </c>
      <c r="E31" s="4">
        <v>0</v>
      </c>
      <c r="F31" s="4">
        <v>0</v>
      </c>
      <c r="H31" s="7" t="str">
        <f aca="true" t="shared" si="5" ref="H31:H36">J31&amp;K31&amp;L31&amp;"."&amp;M31</f>
        <v>57000.0</v>
      </c>
      <c r="I31" s="5" t="b">
        <f aca="true" t="shared" si="6" ref="I31:I36">IF(INT(D31/4)=D31/4,IF(INT(D31/100)=D31/100,IF(INT(D31/1000)=D31/1000,TRUE,FALSE),TRUE),FALSE)</f>
        <v>1</v>
      </c>
      <c r="J31" s="6">
        <f aca="true" t="shared" si="7" ref="J31:J36">D31-$J$1</f>
        <v>57</v>
      </c>
      <c r="K31" s="6" t="str">
        <f t="shared" si="3"/>
        <v>00</v>
      </c>
      <c r="L31" s="6">
        <f>INT((VLOOKUP(C31,data!$B$3:$H$14,IF(I31=FALSE,6,7))+B31-1)*1000/(IF(I31=FALSE,365,366)))</f>
        <v>0</v>
      </c>
      <c r="M31" s="5">
        <f aca="true" t="shared" si="8" ref="M31:M36">INT((E31*60+F31)/144)</f>
        <v>0</v>
      </c>
    </row>
    <row r="32" spans="2:13" ht="12.75">
      <c r="B32" s="4">
        <v>1</v>
      </c>
      <c r="C32" s="4">
        <v>1</v>
      </c>
      <c r="D32" s="4">
        <v>2381</v>
      </c>
      <c r="E32" s="4">
        <v>0</v>
      </c>
      <c r="F32" s="4">
        <v>0</v>
      </c>
      <c r="H32" s="7" t="str">
        <f t="shared" si="5"/>
        <v>58000.0</v>
      </c>
      <c r="I32" s="5" t="b">
        <f t="shared" si="6"/>
        <v>0</v>
      </c>
      <c r="J32" s="6">
        <f t="shared" si="7"/>
        <v>58</v>
      </c>
      <c r="K32" s="6" t="str">
        <f t="shared" si="3"/>
        <v>00</v>
      </c>
      <c r="L32" s="6">
        <f>INT((VLOOKUP(C32,data!$B$3:$H$14,IF(I32=FALSE,6,7))+B32-1)*1000/(IF(I32=FALSE,365,366)))</f>
        <v>0</v>
      </c>
      <c r="M32" s="5">
        <f t="shared" si="8"/>
        <v>0</v>
      </c>
    </row>
    <row r="33" spans="2:13" ht="12.75">
      <c r="B33" s="4">
        <v>1</v>
      </c>
      <c r="C33" s="4">
        <v>1</v>
      </c>
      <c r="D33" s="4">
        <v>2382</v>
      </c>
      <c r="E33" s="4">
        <v>0</v>
      </c>
      <c r="F33" s="4">
        <v>0</v>
      </c>
      <c r="H33" s="7" t="str">
        <f t="shared" si="5"/>
        <v>59000.0</v>
      </c>
      <c r="I33" s="5" t="b">
        <f t="shared" si="6"/>
        <v>0</v>
      </c>
      <c r="J33" s="6">
        <f t="shared" si="7"/>
        <v>59</v>
      </c>
      <c r="K33" s="6" t="str">
        <f t="shared" si="3"/>
        <v>00</v>
      </c>
      <c r="L33" s="6">
        <f>INT((VLOOKUP(C33,data!$B$3:$H$14,IF(I33=FALSE,6,7))+B33-1)*1000/(IF(I33=FALSE,365,366)))</f>
        <v>0</v>
      </c>
      <c r="M33" s="5">
        <f t="shared" si="8"/>
        <v>0</v>
      </c>
    </row>
    <row r="34" spans="2:13" ht="12.75">
      <c r="B34" s="4">
        <v>1</v>
      </c>
      <c r="C34" s="4">
        <v>1</v>
      </c>
      <c r="D34" s="4">
        <v>2383</v>
      </c>
      <c r="E34" s="4">
        <v>0</v>
      </c>
      <c r="F34" s="4">
        <v>0</v>
      </c>
      <c r="H34" s="7" t="str">
        <f t="shared" si="5"/>
        <v>60000.0</v>
      </c>
      <c r="I34" s="5" t="b">
        <f t="shared" si="6"/>
        <v>0</v>
      </c>
      <c r="J34" s="6">
        <f t="shared" si="7"/>
        <v>60</v>
      </c>
      <c r="K34" s="6" t="str">
        <f t="shared" si="3"/>
        <v>00</v>
      </c>
      <c r="L34" s="6">
        <f>INT((VLOOKUP(C34,data!$B$3:$H$14,IF(I34=FALSE,6,7))+B34-1)*1000/(IF(I34=FALSE,365,366)))</f>
        <v>0</v>
      </c>
      <c r="M34" s="5">
        <f t="shared" si="8"/>
        <v>0</v>
      </c>
    </row>
    <row r="35" spans="2:13" ht="12.75">
      <c r="B35" s="4">
        <v>1</v>
      </c>
      <c r="C35" s="4">
        <v>1</v>
      </c>
      <c r="D35" s="4">
        <v>2384</v>
      </c>
      <c r="E35" s="4">
        <v>0</v>
      </c>
      <c r="F35" s="4">
        <v>0</v>
      </c>
      <c r="H35" s="7" t="str">
        <f t="shared" si="5"/>
        <v>61000.0</v>
      </c>
      <c r="I35" s="5" t="b">
        <f t="shared" si="6"/>
        <v>1</v>
      </c>
      <c r="J35" s="6">
        <f t="shared" si="7"/>
        <v>61</v>
      </c>
      <c r="K35" s="6" t="str">
        <f t="shared" si="3"/>
        <v>00</v>
      </c>
      <c r="L35" s="6">
        <f>INT((VLOOKUP(C35,data!$B$3:$H$14,IF(I35=FALSE,6,7))+B35-1)*1000/(IF(I35=FALSE,365,366)))</f>
        <v>0</v>
      </c>
      <c r="M35" s="5">
        <f t="shared" si="8"/>
        <v>0</v>
      </c>
    </row>
    <row r="36" spans="2:13" ht="12.75">
      <c r="B36" s="4">
        <v>1</v>
      </c>
      <c r="C36" s="4">
        <v>1</v>
      </c>
      <c r="D36" s="4">
        <v>2385</v>
      </c>
      <c r="E36" s="4">
        <v>0</v>
      </c>
      <c r="F36" s="4">
        <v>0</v>
      </c>
      <c r="H36" s="7" t="str">
        <f t="shared" si="5"/>
        <v>62000.0</v>
      </c>
      <c r="I36" s="5" t="b">
        <f t="shared" si="6"/>
        <v>0</v>
      </c>
      <c r="J36" s="6">
        <f t="shared" si="7"/>
        <v>62</v>
      </c>
      <c r="K36" s="6" t="str">
        <f t="shared" si="3"/>
        <v>00</v>
      </c>
      <c r="L36" s="6">
        <f>INT((VLOOKUP(C36,data!$B$3:$H$14,IF(I36=FALSE,6,7))+B36-1)*1000/(IF(I36=FALSE,365,366)))</f>
        <v>0</v>
      </c>
      <c r="M36" s="5">
        <f t="shared" si="8"/>
        <v>0</v>
      </c>
    </row>
    <row r="37" spans="2:13" ht="12.75">
      <c r="B37" s="4">
        <v>1</v>
      </c>
      <c r="C37" s="4">
        <v>1</v>
      </c>
      <c r="D37" s="4">
        <v>2385</v>
      </c>
      <c r="E37" s="4">
        <v>0</v>
      </c>
      <c r="F37" s="4">
        <v>0</v>
      </c>
      <c r="H37" s="7" t="str">
        <f>J37&amp;K37&amp;L37&amp;"."&amp;M37</f>
        <v>62000.0</v>
      </c>
      <c r="I37" s="5" t="b">
        <f>IF(INT(D37/4)=D37/4,IF(INT(D37/100)=D37/100,IF(INT(D37/1000)=D37/1000,TRUE,FALSE),TRUE),FALSE)</f>
        <v>0</v>
      </c>
      <c r="J37" s="6">
        <f>D37-$J$1</f>
        <v>62</v>
      </c>
      <c r="K37" s="6" t="str">
        <f>IF(L37&lt;10,"00",IF(L37&lt;100,"0",""))</f>
        <v>00</v>
      </c>
      <c r="L37" s="6">
        <f>INT((VLOOKUP(C37,data!$B$3:$H$14,IF(I37=FALSE,6,7))+B37-1)*1000/(IF(I37=FALSE,365,366)))</f>
        <v>0</v>
      </c>
      <c r="M37" s="5">
        <f>INT((E37*60+F37)/144)</f>
        <v>0</v>
      </c>
    </row>
    <row r="39" ht="12.75"/>
    <row r="40" ht="12.75"/>
    <row r="41" ht="12.75"/>
  </sheetData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:D1"/>
    </sheetView>
  </sheetViews>
  <sheetFormatPr defaultColWidth="11.421875" defaultRowHeight="12.75"/>
  <sheetData>
    <row r="1" spans="1:4" ht="12.75">
      <c r="A1" s="2" t="s">
        <v>29</v>
      </c>
      <c r="B1" s="2"/>
      <c r="C1" s="2"/>
      <c r="D1" s="2"/>
    </row>
    <row r="2" spans="1:7" ht="12.75" hidden="1">
      <c r="A2" t="s">
        <v>12</v>
      </c>
      <c r="B2" t="s">
        <v>13</v>
      </c>
      <c r="C2" t="s">
        <v>14</v>
      </c>
      <c r="D2" t="s">
        <v>15</v>
      </c>
      <c r="G2" t="s">
        <v>16</v>
      </c>
    </row>
    <row r="3" spans="1:8" ht="12.75" hidden="1">
      <c r="A3" t="s">
        <v>0</v>
      </c>
      <c r="B3">
        <v>1</v>
      </c>
      <c r="C3">
        <v>31</v>
      </c>
      <c r="D3">
        <v>31</v>
      </c>
      <c r="G3">
        <v>0</v>
      </c>
      <c r="H3">
        <v>0</v>
      </c>
    </row>
    <row r="4" spans="1:8" ht="12.75" hidden="1">
      <c r="A4" t="s">
        <v>1</v>
      </c>
      <c r="B4">
        <v>2</v>
      </c>
      <c r="C4">
        <v>28</v>
      </c>
      <c r="D4">
        <v>29</v>
      </c>
      <c r="G4">
        <f aca="true" t="shared" si="0" ref="G4:G15">C3+G3</f>
        <v>31</v>
      </c>
      <c r="H4">
        <f aca="true" t="shared" si="1" ref="H4:H15">D3+H3</f>
        <v>31</v>
      </c>
    </row>
    <row r="5" spans="1:8" ht="12.75" hidden="1">
      <c r="A5" t="s">
        <v>2</v>
      </c>
      <c r="B5">
        <v>3</v>
      </c>
      <c r="C5">
        <v>31</v>
      </c>
      <c r="D5">
        <v>31</v>
      </c>
      <c r="G5">
        <f t="shared" si="0"/>
        <v>59</v>
      </c>
      <c r="H5">
        <f t="shared" si="1"/>
        <v>60</v>
      </c>
    </row>
    <row r="6" spans="1:8" ht="12.75" hidden="1">
      <c r="A6" t="s">
        <v>3</v>
      </c>
      <c r="B6">
        <v>4</v>
      </c>
      <c r="C6">
        <v>30</v>
      </c>
      <c r="D6">
        <v>30</v>
      </c>
      <c r="G6">
        <f t="shared" si="0"/>
        <v>90</v>
      </c>
      <c r="H6">
        <f t="shared" si="1"/>
        <v>91</v>
      </c>
    </row>
    <row r="7" spans="1:8" ht="12.75" hidden="1">
      <c r="A7" t="s">
        <v>4</v>
      </c>
      <c r="B7">
        <v>5</v>
      </c>
      <c r="C7">
        <v>31</v>
      </c>
      <c r="D7">
        <v>31</v>
      </c>
      <c r="G7">
        <f t="shared" si="0"/>
        <v>120</v>
      </c>
      <c r="H7">
        <f t="shared" si="1"/>
        <v>121</v>
      </c>
    </row>
    <row r="8" spans="1:8" ht="12.75" hidden="1">
      <c r="A8" t="s">
        <v>5</v>
      </c>
      <c r="B8">
        <v>6</v>
      </c>
      <c r="C8">
        <v>30</v>
      </c>
      <c r="D8">
        <v>30</v>
      </c>
      <c r="G8">
        <f t="shared" si="0"/>
        <v>151</v>
      </c>
      <c r="H8">
        <f t="shared" si="1"/>
        <v>152</v>
      </c>
    </row>
    <row r="9" spans="1:8" ht="12.75" hidden="1">
      <c r="A9" t="s">
        <v>6</v>
      </c>
      <c r="B9">
        <v>7</v>
      </c>
      <c r="C9">
        <v>31</v>
      </c>
      <c r="D9">
        <v>31</v>
      </c>
      <c r="G9">
        <f t="shared" si="0"/>
        <v>181</v>
      </c>
      <c r="H9">
        <f t="shared" si="1"/>
        <v>182</v>
      </c>
    </row>
    <row r="10" spans="1:8" ht="12.75" hidden="1">
      <c r="A10" t="s">
        <v>7</v>
      </c>
      <c r="B10">
        <v>8</v>
      </c>
      <c r="C10">
        <v>31</v>
      </c>
      <c r="D10">
        <v>31</v>
      </c>
      <c r="G10">
        <f t="shared" si="0"/>
        <v>212</v>
      </c>
      <c r="H10">
        <f t="shared" si="1"/>
        <v>213</v>
      </c>
    </row>
    <row r="11" spans="1:8" ht="12.75" hidden="1">
      <c r="A11" t="s">
        <v>8</v>
      </c>
      <c r="B11">
        <v>9</v>
      </c>
      <c r="C11">
        <v>30</v>
      </c>
      <c r="D11">
        <v>30</v>
      </c>
      <c r="G11">
        <f t="shared" si="0"/>
        <v>243</v>
      </c>
      <c r="H11">
        <f t="shared" si="1"/>
        <v>244</v>
      </c>
    </row>
    <row r="12" spans="1:8" ht="12.75" hidden="1">
      <c r="A12" t="s">
        <v>9</v>
      </c>
      <c r="B12">
        <v>10</v>
      </c>
      <c r="C12">
        <v>31</v>
      </c>
      <c r="D12">
        <v>31</v>
      </c>
      <c r="G12">
        <f t="shared" si="0"/>
        <v>273</v>
      </c>
      <c r="H12">
        <f t="shared" si="1"/>
        <v>274</v>
      </c>
    </row>
    <row r="13" spans="1:8" ht="12.75" hidden="1">
      <c r="A13" t="s">
        <v>10</v>
      </c>
      <c r="B13">
        <v>11</v>
      </c>
      <c r="C13">
        <v>30</v>
      </c>
      <c r="D13">
        <v>30</v>
      </c>
      <c r="G13">
        <f t="shared" si="0"/>
        <v>304</v>
      </c>
      <c r="H13">
        <f t="shared" si="1"/>
        <v>305</v>
      </c>
    </row>
    <row r="14" spans="1:8" ht="12.75" hidden="1">
      <c r="A14" t="s">
        <v>11</v>
      </c>
      <c r="B14">
        <v>12</v>
      </c>
      <c r="C14">
        <v>31</v>
      </c>
      <c r="D14">
        <v>31</v>
      </c>
      <c r="G14">
        <f t="shared" si="0"/>
        <v>334</v>
      </c>
      <c r="H14">
        <f t="shared" si="1"/>
        <v>335</v>
      </c>
    </row>
    <row r="15" spans="7:8" ht="12.75" hidden="1">
      <c r="G15">
        <f t="shared" si="0"/>
        <v>365</v>
      </c>
      <c r="H15">
        <f t="shared" si="1"/>
        <v>366</v>
      </c>
    </row>
    <row r="30" ht="12.75">
      <c r="C30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2003-12-09T21:02:27Z</dcterms:created>
  <dcterms:modified xsi:type="dcterms:W3CDTF">2003-12-31T16:22:36Z</dcterms:modified>
  <cp:category/>
  <cp:version/>
  <cp:contentType/>
  <cp:contentStatus/>
</cp:coreProperties>
</file>